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 bardawil\Bardawil\KREDO\Projects\Projects 2016\P-1616 Technical Support (MPWT)\P-1616 A -Khardali Kfartibnit\"/>
    </mc:Choice>
  </mc:AlternateContent>
  <bookViews>
    <workbookView xWindow="360" yWindow="300" windowWidth="14355" windowHeight="4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Sheet1!$A$1:$J$44</definedName>
  </definedNames>
  <calcPr calcId="162913"/>
</workbook>
</file>

<file path=xl/calcChain.xml><?xml version="1.0" encoding="utf-8"?>
<calcChain xmlns="http://schemas.openxmlformats.org/spreadsheetml/2006/main">
  <c r="F43" i="1" l="1"/>
  <c r="F35" i="1"/>
  <c r="H34" i="1"/>
  <c r="F34" i="1" s="1"/>
  <c r="E11" i="1" l="1"/>
  <c r="G11" i="1"/>
  <c r="E12" i="1"/>
  <c r="G13" i="1" s="1"/>
  <c r="D10" i="1"/>
  <c r="F10" i="1"/>
  <c r="D11" i="1"/>
  <c r="D12" i="1"/>
  <c r="F13" i="1" s="1"/>
  <c r="J15" i="1"/>
  <c r="G10" i="1"/>
  <c r="I9" i="1"/>
  <c r="H9" i="1"/>
  <c r="J9" i="1" s="1"/>
  <c r="D23" i="1"/>
  <c r="F23" i="1" s="1"/>
  <c r="D24" i="1"/>
  <c r="D25" i="1"/>
  <c r="F26" i="1" s="1"/>
  <c r="J28" i="1"/>
  <c r="G24" i="1"/>
  <c r="I22" i="1"/>
  <c r="G25" i="1"/>
  <c r="G26" i="1"/>
  <c r="G23" i="1"/>
  <c r="B10" i="1"/>
  <c r="B11" i="1" s="1"/>
  <c r="B12" i="1" s="1"/>
  <c r="B13" i="1" s="1"/>
  <c r="H22" i="1"/>
  <c r="J22" i="1" s="1"/>
  <c r="B23" i="1"/>
  <c r="B24" i="1" s="1"/>
  <c r="B25" i="1" s="1"/>
  <c r="B26" i="1" s="1"/>
  <c r="H10" i="1" l="1"/>
  <c r="H23" i="1"/>
  <c r="F12" i="1"/>
  <c r="I10" i="1"/>
  <c r="G12" i="1"/>
  <c r="F11" i="1"/>
  <c r="F25" i="1"/>
  <c r="F24" i="1"/>
  <c r="I23" i="1"/>
  <c r="I24" i="1" s="1"/>
  <c r="I25" i="1" s="1"/>
  <c r="I26" i="1" s="1"/>
  <c r="F38" i="1"/>
  <c r="J10" i="1" l="1"/>
  <c r="H24" i="1"/>
  <c r="H25" i="1" s="1"/>
  <c r="H11" i="1"/>
  <c r="I11" i="1"/>
  <c r="I12" i="1"/>
  <c r="I13" i="1" s="1"/>
  <c r="J23" i="1"/>
  <c r="J11" i="1" l="1"/>
  <c r="J24" i="1"/>
  <c r="H12" i="1"/>
  <c r="H13" i="1" s="1"/>
  <c r="J13" i="1" s="1"/>
  <c r="J25" i="1"/>
  <c r="H26" i="1"/>
  <c r="J26" i="1" s="1"/>
  <c r="J12" i="1" l="1"/>
  <c r="F36" i="1"/>
  <c r="F39" i="1" s="1"/>
</calcChain>
</file>

<file path=xl/sharedStrings.xml><?xml version="1.0" encoding="utf-8"?>
<sst xmlns="http://schemas.openxmlformats.org/spreadsheetml/2006/main" count="57" uniqueCount="36">
  <si>
    <t>نظافة</t>
  </si>
  <si>
    <t>قاعدة</t>
  </si>
  <si>
    <t>حائط</t>
  </si>
  <si>
    <t>حديد التسليح</t>
  </si>
  <si>
    <t>باطون مسلح</t>
  </si>
  <si>
    <t>باطون 250 كلغ</t>
  </si>
  <si>
    <t xml:space="preserve">باطون مسلح </t>
  </si>
  <si>
    <t>حائط الدعم ارتفاع 5 امتار</t>
  </si>
  <si>
    <t>حفريات الموقع الاول</t>
  </si>
  <si>
    <t>طول م</t>
  </si>
  <si>
    <t>عرض م</t>
  </si>
  <si>
    <t>ارتفاع م</t>
  </si>
  <si>
    <r>
      <t>الكمية م</t>
    </r>
    <r>
      <rPr>
        <sz val="11"/>
        <color theme="1"/>
        <rFont val="Times New Roman"/>
        <family val="1"/>
      </rPr>
      <t>³</t>
    </r>
  </si>
  <si>
    <t>الوزن كلغ</t>
  </si>
  <si>
    <t>الكمية كلغ</t>
  </si>
  <si>
    <t>حفريات الموقع الثاني</t>
  </si>
  <si>
    <t>Station</t>
  </si>
  <si>
    <t>0+106</t>
  </si>
  <si>
    <t>0+119</t>
  </si>
  <si>
    <t>0+026</t>
  </si>
  <si>
    <t>0+066</t>
  </si>
  <si>
    <t>0+000</t>
  </si>
  <si>
    <t>Cut</t>
  </si>
  <si>
    <t>Fill</t>
  </si>
  <si>
    <t>Areas (m²)</t>
  </si>
  <si>
    <t>Cumulatives Volumes (m³)</t>
  </si>
  <si>
    <t>Volumes (m³)</t>
  </si>
  <si>
    <t>Net</t>
  </si>
  <si>
    <t xml:space="preserve">الجمهورية اللبنانية  </t>
  </si>
  <si>
    <t>إعتبار أشغال معالجة انهيار طريق الخردلي-كفرتبنيت - النبطية) من السلامة العامة</t>
  </si>
  <si>
    <t xml:space="preserve">اسم المشروع: </t>
  </si>
  <si>
    <t>وزارة الأشغال العامة والنقل</t>
  </si>
  <si>
    <t xml:space="preserve">  المديرية العامة للطرق والمباني</t>
  </si>
  <si>
    <t xml:space="preserve">  المديرية الإقليمية في الجنوب   </t>
  </si>
  <si>
    <t>Surface Area 2 = 20,856.52 m²</t>
  </si>
  <si>
    <t>Surface Area 1 = 4,242.61 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</si>
</sst>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"/>
  </numFmts>
  <fonts count="10">
    <font>
      <sz val="11"/>
      <color theme="1"/>
      <name val="Calibri"/>
      <family val="2"/>
      <charset val="178"/>
      <scheme val="minor"/>
    </font>
    <font>
      <sz val="11"/>
      <color theme="1"/>
      <name val="Times New Roman"/>
      <family val="1"/>
    </font>
    <font>
      <sz val="11"/>
      <color theme="1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mbria"/>
      <family val="1"/>
      <scheme val="maj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"/>
      <name val="Arial (Arabic)"/>
      <charset val="178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8" fillId="0" borderId="0"/>
  </cellStyleXfs>
  <cellXfs count="76">
    <xf numFmtId="0" fontId="0" fillId="0" borderId="0" xfId="0"/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 vertical="center"/>
    </xf>
    <xf numFmtId="0" fontId="2" fillId="0" borderId="0" xfId="0" applyFont="1" applyBorder="1"/>
    <xf numFmtId="0" fontId="2" fillId="0" borderId="8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3" xfId="0" applyBorder="1"/>
    <xf numFmtId="0" fontId="0" fillId="2" borderId="0" xfId="0" applyFill="1"/>
    <xf numFmtId="43" fontId="0" fillId="0" borderId="1" xfId="1" applyFont="1" applyBorder="1"/>
    <xf numFmtId="43" fontId="0" fillId="0" borderId="18" xfId="1" applyFont="1" applyBorder="1"/>
    <xf numFmtId="43" fontId="0" fillId="0" borderId="6" xfId="1" applyFont="1" applyBorder="1"/>
    <xf numFmtId="0" fontId="9" fillId="0" borderId="1" xfId="2" applyFont="1" applyBorder="1"/>
    <xf numFmtId="0" fontId="0" fillId="0" borderId="1" xfId="0" applyBorder="1"/>
    <xf numFmtId="0" fontId="2" fillId="0" borderId="22" xfId="0" applyFont="1" applyFill="1" applyBorder="1"/>
    <xf numFmtId="0" fontId="2" fillId="0" borderId="24" xfId="0" applyFont="1" applyFill="1" applyBorder="1"/>
    <xf numFmtId="0" fontId="2" fillId="0" borderId="23" xfId="0" applyFont="1" applyFill="1" applyBorder="1"/>
    <xf numFmtId="0" fontId="2" fillId="0" borderId="7" xfId="0" applyFont="1" applyFill="1" applyBorder="1"/>
    <xf numFmtId="0" fontId="2" fillId="0" borderId="0" xfId="0" applyFont="1" applyFill="1" applyBorder="1"/>
    <xf numFmtId="0" fontId="2" fillId="0" borderId="8" xfId="0" applyFont="1" applyFill="1" applyBorder="1"/>
    <xf numFmtId="0" fontId="2" fillId="0" borderId="26" xfId="0" applyFont="1" applyBorder="1"/>
    <xf numFmtId="43" fontId="6" fillId="2" borderId="6" xfId="1" applyFont="1" applyFill="1" applyBorder="1"/>
    <xf numFmtId="43" fontId="0" fillId="0" borderId="27" xfId="1" applyFont="1" applyBorder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1" fontId="2" fillId="0" borderId="2" xfId="0" applyNumberFormat="1" applyFont="1" applyBorder="1" applyAlignment="1">
      <alignment horizontal="center" vertical="center"/>
    </xf>
    <xf numFmtId="1" fontId="0" fillId="0" borderId="0" xfId="0" applyNumberFormat="1"/>
    <xf numFmtId="1" fontId="2" fillId="2" borderId="9" xfId="0" applyNumberFormat="1" applyFont="1" applyFill="1" applyBorder="1" applyAlignment="1">
      <alignment horizontal="center" vertical="center"/>
    </xf>
    <xf numFmtId="3" fontId="9" fillId="0" borderId="1" xfId="2" applyNumberFormat="1" applyFont="1" applyBorder="1" applyAlignment="1">
      <alignment horizontal="center"/>
    </xf>
    <xf numFmtId="0" fontId="9" fillId="0" borderId="1" xfId="2" applyFont="1" applyBorder="1" applyAlignment="1">
      <alignment horizontal="center" vertical="center" readingOrder="2"/>
    </xf>
    <xf numFmtId="0" fontId="7" fillId="0" borderId="20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9" fillId="0" borderId="1" xfId="2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10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2" fontId="2" fillId="0" borderId="9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view="pageBreakPreview" topLeftCell="C1" zoomScale="130" zoomScaleNormal="100" zoomScaleSheetLayoutView="130" workbookViewId="0">
      <selection activeCell="I18" sqref="I18"/>
    </sheetView>
  </sheetViews>
  <sheetFormatPr defaultRowHeight="15"/>
  <cols>
    <col min="1" max="2" width="0" hidden="1" customWidth="1"/>
    <col min="3" max="3" width="7.28515625" bestFit="1" customWidth="1"/>
    <col min="4" max="5" width="9.28515625" bestFit="1" customWidth="1"/>
    <col min="6" max="6" width="11.28515625" customWidth="1"/>
    <col min="7" max="7" width="9.28515625" bestFit="1" customWidth="1"/>
    <col min="8" max="8" width="11.28515625" customWidth="1"/>
    <col min="9" max="9" width="10" bestFit="1" customWidth="1"/>
    <col min="10" max="10" width="11.7109375" customWidth="1"/>
  </cols>
  <sheetData>
    <row r="1" spans="1:19" s="1" customFormat="1">
      <c r="D1" s="48"/>
      <c r="E1" s="49"/>
      <c r="F1" s="49"/>
      <c r="G1" s="50"/>
      <c r="I1" s="47" t="s">
        <v>28</v>
      </c>
      <c r="J1" s="47"/>
    </row>
    <row r="2" spans="1:19" s="1" customFormat="1">
      <c r="D2" s="51" t="s">
        <v>29</v>
      </c>
      <c r="E2" s="51"/>
      <c r="F2" s="51"/>
      <c r="G2" s="29" t="s">
        <v>30</v>
      </c>
      <c r="I2" s="52" t="s">
        <v>31</v>
      </c>
      <c r="J2" s="52"/>
    </row>
    <row r="3" spans="1:19" s="1" customFormat="1">
      <c r="D3" s="51"/>
      <c r="E3" s="51"/>
      <c r="F3" s="51"/>
      <c r="G3" s="30"/>
      <c r="I3" s="47" t="s">
        <v>32</v>
      </c>
      <c r="J3" s="47"/>
    </row>
    <row r="4" spans="1:19" s="1" customFormat="1">
      <c r="D4" s="46"/>
      <c r="E4" s="46"/>
      <c r="F4" s="46"/>
      <c r="G4" s="29"/>
      <c r="I4" s="47" t="s">
        <v>33</v>
      </c>
      <c r="J4" s="47"/>
    </row>
    <row r="5" spans="1:19" s="1" customFormat="1" ht="15.75" thickBot="1"/>
    <row r="6" spans="1:19" ht="15" customHeight="1" thickBot="1">
      <c r="A6" s="4"/>
      <c r="B6" s="5"/>
      <c r="C6" s="73" t="s">
        <v>8</v>
      </c>
      <c r="D6" s="74"/>
      <c r="E6" s="74"/>
      <c r="F6" s="74"/>
      <c r="G6" s="74"/>
      <c r="H6" s="74"/>
      <c r="I6" s="74"/>
      <c r="J6" s="75"/>
      <c r="M6" s="17"/>
      <c r="N6" s="17"/>
      <c r="O6" s="17"/>
      <c r="P6" s="17"/>
      <c r="Q6" s="17"/>
      <c r="R6" s="17"/>
      <c r="S6" s="17"/>
    </row>
    <row r="7" spans="1:19" ht="15.75" customHeight="1">
      <c r="A7" s="1"/>
      <c r="B7" s="1"/>
      <c r="C7" s="19"/>
      <c r="D7" s="71" t="s">
        <v>24</v>
      </c>
      <c r="E7" s="71"/>
      <c r="F7" s="71" t="s">
        <v>26</v>
      </c>
      <c r="G7" s="71"/>
      <c r="H7" s="71" t="s">
        <v>25</v>
      </c>
      <c r="I7" s="71"/>
      <c r="J7" s="72"/>
      <c r="M7" s="17"/>
      <c r="N7" s="17"/>
      <c r="O7" s="17"/>
      <c r="P7" s="1"/>
      <c r="Q7" s="1"/>
      <c r="R7" s="1"/>
      <c r="S7" s="1"/>
    </row>
    <row r="8" spans="1:19">
      <c r="A8" s="1"/>
      <c r="B8" s="1"/>
      <c r="C8" s="20" t="s">
        <v>16</v>
      </c>
      <c r="D8" s="18" t="s">
        <v>22</v>
      </c>
      <c r="E8" s="18" t="s">
        <v>23</v>
      </c>
      <c r="F8" s="18" t="s">
        <v>22</v>
      </c>
      <c r="G8" s="18" t="s">
        <v>23</v>
      </c>
      <c r="H8" s="18" t="s">
        <v>22</v>
      </c>
      <c r="I8" s="18" t="s">
        <v>23</v>
      </c>
      <c r="J8" s="21" t="s">
        <v>27</v>
      </c>
      <c r="M8" s="1"/>
      <c r="N8" s="1"/>
      <c r="O8" s="1"/>
      <c r="P8" s="1"/>
      <c r="Q8" s="1"/>
      <c r="R8" s="1"/>
      <c r="S8" s="1"/>
    </row>
    <row r="9" spans="1:19" ht="14.25" customHeight="1">
      <c r="A9" s="1">
        <v>0</v>
      </c>
      <c r="B9" s="1"/>
      <c r="C9" s="20" t="s">
        <v>21</v>
      </c>
      <c r="D9" s="26"/>
      <c r="E9" s="26"/>
      <c r="F9" s="26">
        <v>0</v>
      </c>
      <c r="G9" s="26">
        <v>0</v>
      </c>
      <c r="H9" s="26">
        <f>F9</f>
        <v>0</v>
      </c>
      <c r="I9" s="26">
        <f>G9</f>
        <v>0</v>
      </c>
      <c r="J9" s="28">
        <f>H9</f>
        <v>0</v>
      </c>
    </row>
    <row r="10" spans="1:19" s="1" customFormat="1" ht="14.25" customHeight="1">
      <c r="A10" s="1">
        <v>53</v>
      </c>
      <c r="B10" s="25">
        <f>A10+A9</f>
        <v>53</v>
      </c>
      <c r="C10" s="20" t="s">
        <v>19</v>
      </c>
      <c r="D10" s="26">
        <f>508.95+103.8677</f>
        <v>612.81769999999995</v>
      </c>
      <c r="E10" s="26"/>
      <c r="F10" s="26">
        <f>(D10+D9)/2*A10</f>
        <v>16239.669049999999</v>
      </c>
      <c r="G10" s="26">
        <f>(E10+E9)/2*A10</f>
        <v>0</v>
      </c>
      <c r="H10" s="26">
        <f t="shared" ref="H10:I13" si="0">F10+H9</f>
        <v>16239.669049999999</v>
      </c>
      <c r="I10" s="26">
        <f t="shared" si="0"/>
        <v>0</v>
      </c>
      <c r="J10" s="28">
        <f>H10-I10</f>
        <v>16239.669049999999</v>
      </c>
    </row>
    <row r="11" spans="1:19" ht="15" customHeight="1">
      <c r="A11" s="1">
        <v>44.7</v>
      </c>
      <c r="B11" s="25">
        <f>A11+B10</f>
        <v>97.7</v>
      </c>
      <c r="C11" s="20" t="s">
        <v>20</v>
      </c>
      <c r="D11" s="26">
        <f>357.03+100</f>
        <v>457.03</v>
      </c>
      <c r="E11" s="26">
        <f>7.4855+3.57</f>
        <v>11.0555</v>
      </c>
      <c r="F11" s="26">
        <f>(D11+D10)/2*A11</f>
        <v>23911.096094999997</v>
      </c>
      <c r="G11" s="26">
        <f>(E11+E10)/2*A11</f>
        <v>247.09042500000001</v>
      </c>
      <c r="H11" s="26">
        <f t="shared" si="0"/>
        <v>40150.765144999998</v>
      </c>
      <c r="I11" s="26">
        <f t="shared" si="0"/>
        <v>247.09042500000001</v>
      </c>
      <c r="J11" s="28">
        <f>H11-I11</f>
        <v>39903.674719999995</v>
      </c>
    </row>
    <row r="12" spans="1:19">
      <c r="A12" s="1">
        <v>45.38</v>
      </c>
      <c r="B12" s="25">
        <f t="shared" ref="B12:B13" si="1">A12+B11</f>
        <v>143.08000000000001</v>
      </c>
      <c r="C12" s="20" t="s">
        <v>17</v>
      </c>
      <c r="D12" s="26">
        <f>187.11+200</f>
        <v>387.11</v>
      </c>
      <c r="E12" s="26">
        <f>6+2.55</f>
        <v>8.5500000000000007</v>
      </c>
      <c r="F12" s="26">
        <f>(D12+D11)/2*A12</f>
        <v>19153.536599999999</v>
      </c>
      <c r="G12" s="26">
        <f t="shared" ref="G12:G13" si="2">(E12+E11)/2*A12</f>
        <v>444.848795</v>
      </c>
      <c r="H12" s="26">
        <f t="shared" si="0"/>
        <v>59304.301744999997</v>
      </c>
      <c r="I12" s="26">
        <f t="shared" si="0"/>
        <v>691.93921999999998</v>
      </c>
      <c r="J12" s="28">
        <f>H12-I12</f>
        <v>58612.362524999997</v>
      </c>
    </row>
    <row r="13" spans="1:19">
      <c r="A13" s="1">
        <v>76</v>
      </c>
      <c r="B13" s="25">
        <f t="shared" si="1"/>
        <v>219.08</v>
      </c>
      <c r="C13" s="20" t="s">
        <v>18</v>
      </c>
      <c r="D13" s="26"/>
      <c r="E13" s="26"/>
      <c r="F13" s="26">
        <f>(D13+D12)/2*A13</f>
        <v>14710.18</v>
      </c>
      <c r="G13" s="26">
        <f t="shared" si="2"/>
        <v>324.90000000000003</v>
      </c>
      <c r="H13" s="26">
        <f t="shared" si="0"/>
        <v>74014.481744999997</v>
      </c>
      <c r="I13" s="26">
        <f t="shared" si="0"/>
        <v>1016.8392200000001</v>
      </c>
      <c r="J13" s="38">
        <f>H13-I13</f>
        <v>72997.642525000003</v>
      </c>
    </row>
    <row r="14" spans="1:19" ht="15.75" thickBot="1">
      <c r="A14" s="1"/>
      <c r="B14" s="1"/>
      <c r="C14" s="22"/>
      <c r="D14" s="23"/>
      <c r="E14" s="23"/>
      <c r="F14" s="23"/>
      <c r="G14" s="23"/>
      <c r="H14" s="23"/>
      <c r="I14" s="23"/>
      <c r="J14" s="24"/>
    </row>
    <row r="15" spans="1:19" s="1" customFormat="1" hidden="1">
      <c r="H15" s="1">
        <v>74014.48</v>
      </c>
      <c r="I15" s="1">
        <v>1016.84</v>
      </c>
      <c r="J15" s="39">
        <f>H15-I15</f>
        <v>72997.64</v>
      </c>
    </row>
    <row r="16" spans="1:19" ht="15.75" thickBot="1">
      <c r="H16" s="40" t="s">
        <v>35</v>
      </c>
      <c r="I16" s="41"/>
      <c r="J16" s="42"/>
    </row>
    <row r="17" spans="1:19" s="1" customFormat="1"/>
    <row r="18" spans="1:19" ht="15.75" thickBot="1">
      <c r="A18" s="4"/>
      <c r="B18" s="5"/>
      <c r="J18" s="1"/>
      <c r="K18" s="1"/>
      <c r="L18" s="1"/>
    </row>
    <row r="19" spans="1:19" ht="15.75" thickBot="1">
      <c r="A19" s="4"/>
      <c r="B19" s="5"/>
      <c r="C19" s="73" t="s">
        <v>15</v>
      </c>
      <c r="D19" s="74"/>
      <c r="E19" s="74"/>
      <c r="F19" s="74"/>
      <c r="G19" s="74"/>
      <c r="H19" s="74"/>
      <c r="I19" s="74"/>
      <c r="J19" s="75"/>
      <c r="M19" s="17"/>
      <c r="N19" s="17"/>
      <c r="O19" s="17"/>
      <c r="P19" s="17"/>
      <c r="Q19" s="17"/>
      <c r="R19" s="17"/>
      <c r="S19" s="17"/>
    </row>
    <row r="20" spans="1:19" ht="30.75" customHeight="1">
      <c r="C20" s="19"/>
      <c r="D20" s="71" t="s">
        <v>24</v>
      </c>
      <c r="E20" s="71"/>
      <c r="F20" s="71" t="s">
        <v>26</v>
      </c>
      <c r="G20" s="71"/>
      <c r="H20" s="71" t="s">
        <v>25</v>
      </c>
      <c r="I20" s="71"/>
      <c r="J20" s="72"/>
      <c r="M20" s="17"/>
      <c r="N20" s="17"/>
      <c r="O20" s="17"/>
      <c r="P20" s="1"/>
      <c r="Q20" s="1"/>
      <c r="R20" s="1"/>
      <c r="S20" s="1"/>
    </row>
    <row r="21" spans="1:19">
      <c r="C21" s="20" t="s">
        <v>16</v>
      </c>
      <c r="D21" s="18" t="s">
        <v>22</v>
      </c>
      <c r="E21" s="18" t="s">
        <v>23</v>
      </c>
      <c r="F21" s="18" t="s">
        <v>22</v>
      </c>
      <c r="G21" s="18" t="s">
        <v>23</v>
      </c>
      <c r="H21" s="18" t="s">
        <v>22</v>
      </c>
      <c r="I21" s="18" t="s">
        <v>23</v>
      </c>
      <c r="J21" s="21" t="s">
        <v>27</v>
      </c>
    </row>
    <row r="22" spans="1:19">
      <c r="A22" s="1">
        <v>0</v>
      </c>
      <c r="B22" s="1"/>
      <c r="C22" s="20" t="s">
        <v>21</v>
      </c>
      <c r="D22" s="26"/>
      <c r="E22" s="26"/>
      <c r="F22" s="26">
        <v>0</v>
      </c>
      <c r="G22" s="26">
        <v>0</v>
      </c>
      <c r="H22" s="26">
        <f>F22</f>
        <v>0</v>
      </c>
      <c r="I22" s="26">
        <f>G22</f>
        <v>0</v>
      </c>
      <c r="J22" s="28">
        <f>H22</f>
        <v>0</v>
      </c>
    </row>
    <row r="23" spans="1:19">
      <c r="A23" s="1">
        <v>25</v>
      </c>
      <c r="B23" s="25">
        <f>A23+A22</f>
        <v>25</v>
      </c>
      <c r="C23" s="20" t="s">
        <v>19</v>
      </c>
      <c r="D23" s="26">
        <f>53.62-6.818</f>
        <v>46.802</v>
      </c>
      <c r="E23" s="26">
        <v>6.7553000000000001</v>
      </c>
      <c r="F23" s="26">
        <f>(D23+D22)/2*A23</f>
        <v>585.02499999999998</v>
      </c>
      <c r="G23" s="26">
        <f>(E23+E22)/2*A23</f>
        <v>84.441249999999997</v>
      </c>
      <c r="H23" s="26">
        <f t="shared" ref="H23:I26" si="3">F23+H22</f>
        <v>585.02499999999998</v>
      </c>
      <c r="I23" s="26">
        <f t="shared" si="3"/>
        <v>84.441249999999997</v>
      </c>
      <c r="J23" s="28">
        <f>H23-I23</f>
        <v>500.58375000000001</v>
      </c>
    </row>
    <row r="24" spans="1:19">
      <c r="A24" s="1">
        <v>40</v>
      </c>
      <c r="B24" s="25">
        <f>A24+B23</f>
        <v>65</v>
      </c>
      <c r="C24" s="20" t="s">
        <v>20</v>
      </c>
      <c r="D24" s="26">
        <f>111.03-14</f>
        <v>97.03</v>
      </c>
      <c r="E24" s="26"/>
      <c r="F24" s="26">
        <f>(D24+D23)/2*A24</f>
        <v>2876.64</v>
      </c>
      <c r="G24" s="26">
        <f>(E24+E23)/2*A24</f>
        <v>135.10599999999999</v>
      </c>
      <c r="H24" s="26">
        <f t="shared" si="3"/>
        <v>3461.665</v>
      </c>
      <c r="I24" s="26">
        <f t="shared" si="3"/>
        <v>219.54724999999999</v>
      </c>
      <c r="J24" s="28">
        <f>H24-I24</f>
        <v>3242.1177499999999</v>
      </c>
    </row>
    <row r="25" spans="1:19" s="1" customFormat="1">
      <c r="A25" s="1">
        <v>40</v>
      </c>
      <c r="B25" s="25">
        <f t="shared" ref="B25:B26" si="4">A25+B24</f>
        <v>105</v>
      </c>
      <c r="C25" s="20" t="s">
        <v>17</v>
      </c>
      <c r="D25" s="26">
        <f>124.22-14</f>
        <v>110.22</v>
      </c>
      <c r="E25" s="26"/>
      <c r="F25" s="26">
        <f>(D25+D24)/2*A25</f>
        <v>4145</v>
      </c>
      <c r="G25" s="26">
        <f t="shared" ref="G25:G26" si="5">(E25+E24)/2*A25</f>
        <v>0</v>
      </c>
      <c r="H25" s="26">
        <f t="shared" si="3"/>
        <v>7606.665</v>
      </c>
      <c r="I25" s="26">
        <f t="shared" si="3"/>
        <v>219.54724999999999</v>
      </c>
      <c r="J25" s="28">
        <f>H25-I25</f>
        <v>7387.1177500000003</v>
      </c>
    </row>
    <row r="26" spans="1:19">
      <c r="A26" s="1">
        <v>10</v>
      </c>
      <c r="B26" s="25">
        <f t="shared" si="4"/>
        <v>115</v>
      </c>
      <c r="C26" s="20" t="s">
        <v>18</v>
      </c>
      <c r="D26" s="26"/>
      <c r="E26" s="26"/>
      <c r="F26" s="26">
        <f>(D26+D25)/2*A26</f>
        <v>551.1</v>
      </c>
      <c r="G26" s="26">
        <f t="shared" si="5"/>
        <v>0</v>
      </c>
      <c r="H26" s="26">
        <f t="shared" si="3"/>
        <v>8157.7650000000003</v>
      </c>
      <c r="I26" s="26">
        <f t="shared" si="3"/>
        <v>219.54724999999999</v>
      </c>
      <c r="J26" s="38">
        <f>H26-I26</f>
        <v>7938.2177500000007</v>
      </c>
    </row>
    <row r="27" spans="1:19" ht="15.75" thickBot="1">
      <c r="C27" s="22"/>
      <c r="D27" s="23"/>
      <c r="E27" s="23"/>
      <c r="F27" s="23"/>
      <c r="G27" s="23"/>
      <c r="H27" s="23"/>
      <c r="I27" s="23"/>
      <c r="J27" s="24"/>
    </row>
    <row r="28" spans="1:19" hidden="1">
      <c r="A28" s="3"/>
      <c r="H28">
        <v>8157.77</v>
      </c>
      <c r="I28">
        <v>219.55</v>
      </c>
      <c r="J28" s="27">
        <f>H28-I28</f>
        <v>7938.22</v>
      </c>
    </row>
    <row r="29" spans="1:19" ht="14.25" customHeight="1" thickBot="1">
      <c r="A29" s="2"/>
      <c r="H29" s="40" t="s">
        <v>34</v>
      </c>
      <c r="I29" s="41"/>
      <c r="J29" s="42"/>
    </row>
    <row r="30" spans="1:19" ht="15.75" customHeight="1" thickBot="1">
      <c r="E30" s="1"/>
    </row>
    <row r="31" spans="1:19" ht="15.75" thickBot="1">
      <c r="E31" s="1"/>
      <c r="F31" s="64" t="s">
        <v>7</v>
      </c>
      <c r="G31" s="65"/>
      <c r="H31" s="65"/>
      <c r="I31" s="65"/>
      <c r="J31" s="66"/>
    </row>
    <row r="32" spans="1:19">
      <c r="E32" s="1"/>
      <c r="F32" s="61" t="s">
        <v>4</v>
      </c>
      <c r="G32" s="62"/>
      <c r="H32" s="62"/>
      <c r="I32" s="62"/>
      <c r="J32" s="63"/>
    </row>
    <row r="33" spans="5:10">
      <c r="E33" s="1"/>
      <c r="F33" s="11" t="s">
        <v>12</v>
      </c>
      <c r="G33" s="12" t="s">
        <v>11</v>
      </c>
      <c r="H33" s="12" t="s">
        <v>10</v>
      </c>
      <c r="I33" s="13" t="s">
        <v>9</v>
      </c>
      <c r="J33" s="13"/>
    </row>
    <row r="34" spans="5:10">
      <c r="E34" s="1"/>
      <c r="F34" s="6">
        <f>G34*H34*I34</f>
        <v>33.25</v>
      </c>
      <c r="G34" s="15">
        <v>0.1</v>
      </c>
      <c r="H34" s="15">
        <f>3.3+0.2</f>
        <v>3.5</v>
      </c>
      <c r="I34" s="15">
        <v>95</v>
      </c>
      <c r="J34" s="14" t="s">
        <v>0</v>
      </c>
    </row>
    <row r="35" spans="5:10">
      <c r="E35" s="1"/>
      <c r="F35" s="6">
        <f>G35*H35*I35</f>
        <v>157.22499999999999</v>
      </c>
      <c r="G35" s="16">
        <v>0.5</v>
      </c>
      <c r="H35" s="16">
        <v>3.31</v>
      </c>
      <c r="I35" s="15">
        <v>95</v>
      </c>
      <c r="J35" s="14" t="s">
        <v>1</v>
      </c>
    </row>
    <row r="36" spans="5:10" ht="15" customHeight="1" thickBot="1">
      <c r="E36" s="1"/>
      <c r="F36" s="6">
        <f>G36*H36*I36</f>
        <v>237.5</v>
      </c>
      <c r="G36" s="15">
        <v>5</v>
      </c>
      <c r="H36" s="15">
        <v>0.5</v>
      </c>
      <c r="I36" s="15">
        <v>95</v>
      </c>
      <c r="J36" s="14" t="s">
        <v>2</v>
      </c>
    </row>
    <row r="37" spans="5:10" ht="15.75" thickBot="1">
      <c r="E37" s="1"/>
      <c r="F37" s="31"/>
      <c r="G37" s="32"/>
      <c r="H37" s="32"/>
      <c r="I37" s="32"/>
      <c r="J37" s="33"/>
    </row>
    <row r="38" spans="5:10">
      <c r="E38" s="1"/>
      <c r="F38" s="43">
        <f>F34</f>
        <v>33.25</v>
      </c>
      <c r="G38" s="69" t="s">
        <v>5</v>
      </c>
      <c r="H38" s="70"/>
      <c r="I38" s="7"/>
      <c r="J38" s="8"/>
    </row>
    <row r="39" spans="5:10" ht="15.75" thickBot="1">
      <c r="E39" s="1"/>
      <c r="F39" s="45">
        <f>F35+F36</f>
        <v>394.72500000000002</v>
      </c>
      <c r="G39" s="59" t="s">
        <v>6</v>
      </c>
      <c r="H39" s="60"/>
      <c r="I39" s="9"/>
      <c r="J39" s="10"/>
    </row>
    <row r="40" spans="5:10" ht="15.75" thickBot="1">
      <c r="E40" s="1"/>
      <c r="F40" s="34"/>
      <c r="G40" s="35"/>
      <c r="H40" s="35"/>
      <c r="I40" s="35"/>
      <c r="J40" s="36"/>
    </row>
    <row r="41" spans="5:10">
      <c r="E41" s="1"/>
      <c r="F41" s="61" t="s">
        <v>3</v>
      </c>
      <c r="G41" s="62"/>
      <c r="H41" s="62"/>
      <c r="I41" s="63"/>
      <c r="J41" s="8"/>
    </row>
    <row r="42" spans="5:10">
      <c r="E42" s="1"/>
      <c r="F42" s="11" t="s">
        <v>14</v>
      </c>
      <c r="G42" s="67" t="s">
        <v>13</v>
      </c>
      <c r="H42" s="68"/>
      <c r="I42" s="13" t="s">
        <v>9</v>
      </c>
      <c r="J42" s="8"/>
    </row>
    <row r="43" spans="5:10">
      <c r="E43" s="1"/>
      <c r="F43" s="55">
        <f>G43*I43</f>
        <v>26600</v>
      </c>
      <c r="G43" s="53">
        <v>280</v>
      </c>
      <c r="H43" s="53"/>
      <c r="I43" s="57">
        <v>95</v>
      </c>
      <c r="J43" s="8"/>
    </row>
    <row r="44" spans="5:10" ht="15.75" thickBot="1">
      <c r="E44" s="1"/>
      <c r="F44" s="56"/>
      <c r="G44" s="54"/>
      <c r="H44" s="54"/>
      <c r="I44" s="58"/>
      <c r="J44" s="37"/>
    </row>
    <row r="45" spans="5:10">
      <c r="E45" s="1"/>
      <c r="I45" s="44"/>
    </row>
  </sheetData>
  <mergeCells count="24">
    <mergeCell ref="C6:J6"/>
    <mergeCell ref="H7:J7"/>
    <mergeCell ref="D20:E20"/>
    <mergeCell ref="F20:G20"/>
    <mergeCell ref="C19:J19"/>
    <mergeCell ref="F31:J31"/>
    <mergeCell ref="G42:H42"/>
    <mergeCell ref="F32:J32"/>
    <mergeCell ref="G38:H38"/>
    <mergeCell ref="D7:E7"/>
    <mergeCell ref="F7:G7"/>
    <mergeCell ref="H20:J20"/>
    <mergeCell ref="G43:H44"/>
    <mergeCell ref="F43:F44"/>
    <mergeCell ref="I43:I44"/>
    <mergeCell ref="G39:H39"/>
    <mergeCell ref="F41:I41"/>
    <mergeCell ref="D4:F4"/>
    <mergeCell ref="I4:J4"/>
    <mergeCell ref="D1:G1"/>
    <mergeCell ref="I1:J1"/>
    <mergeCell ref="D2:F3"/>
    <mergeCell ref="I2:J2"/>
    <mergeCell ref="I3:J3"/>
  </mergeCells>
  <printOptions horizontalCentered="1" verticalCentered="1"/>
  <pageMargins left="0.70866141732283505" right="0.70866141732283505" top="0.35433070866141703" bottom="0.15748031496063" header="0.31496062992126" footer="0.31496062992126"/>
  <pageSetup paperSize="9" scale="109" orientation="portrait" r:id="rId1"/>
  <headerFooter>
    <oddFooter>&amp;LKREDO SAL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Charbel Bardawil</cp:lastModifiedBy>
  <cp:lastPrinted>2017-12-14T08:12:22Z</cp:lastPrinted>
  <dcterms:created xsi:type="dcterms:W3CDTF">2017-11-27T18:33:35Z</dcterms:created>
  <dcterms:modified xsi:type="dcterms:W3CDTF">2019-04-10T10:57:39Z</dcterms:modified>
</cp:coreProperties>
</file>